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Kondensatorberechnung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<sst xmlns="http://schemas.openxmlformats.org/spreadsheetml/2006/main" count="84" uniqueCount="29">
  <si>
    <t>cos phi</t>
  </si>
  <si>
    <t>KW max</t>
  </si>
  <si>
    <t>KW min</t>
  </si>
  <si>
    <t>Kvar max</t>
  </si>
  <si>
    <t>Kvar min</t>
  </si>
  <si>
    <t>Berechnung:</t>
  </si>
  <si>
    <t xml:space="preserve"> </t>
  </si>
  <si>
    <t>cos phi min:</t>
  </si>
  <si>
    <t>cos phi max:</t>
  </si>
  <si>
    <t>S max gesamt KVA:</t>
  </si>
  <si>
    <t>S min gesamt KVA:</t>
  </si>
  <si>
    <t>P max gesamt KW:</t>
  </si>
  <si>
    <t>P min gesamt KW:</t>
  </si>
  <si>
    <t>Q max gesamt KVAR:</t>
  </si>
  <si>
    <t>Q min gesamt KVAR:</t>
  </si>
  <si>
    <t>tan phi max:</t>
  </si>
  <si>
    <t>tan phi min:</t>
  </si>
  <si>
    <t>Erforderliche Kondensatorgröße:</t>
  </si>
  <si>
    <t>Farad</t>
  </si>
  <si>
    <t xml:space="preserve"> Kondensatorleistung KVAR max:</t>
  </si>
  <si>
    <t>Kondensatorleistung KVAR min:</t>
  </si>
  <si>
    <t>bei cos phi:</t>
  </si>
  <si>
    <t>Gewünschter cos phi:</t>
  </si>
  <si>
    <t>Eingabe erforderlich</t>
  </si>
  <si>
    <t>Hinweis: In den gelb hinterlegten Kästen kann eingegeben werden. Alle anderen sind gesperrt, da sich hier die Rechenoperationen befinden!!!!</t>
  </si>
  <si>
    <t>gemessene Daten:</t>
  </si>
  <si>
    <t>Ermittlung der Leistungsfaktoren Trafostationen / Ermittlung von Kompensationsanlagen</t>
  </si>
  <si>
    <t>Trafostation / Gebäude ??</t>
  </si>
  <si>
    <t>Gebäude (Verteilungen) / Werte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</si>
</sst>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3" fontId="1" fillId="3" borderId="2" xfId="0" applyNumberFormat="1" applyFont="1" applyFill="1" applyBorder="1" applyAlignment="1" applyProtection="1">
      <alignment horizontal="center"/>
      <protection hidden="1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0" xfId="0" applyFill="1" applyBorder="1" applyAlignment="1">
      <alignment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>
      <alignment horizontal="center" vertical="center" wrapText="1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1" fillId="4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5" borderId="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4" borderId="19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ff-jot.de/" TargetMode="External" /><Relationship Id="rId3" Type="http://schemas.openxmlformats.org/officeDocument/2006/relationships/hyperlink" Target="http://www.eff-jot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17</xdr:row>
      <xdr:rowOff>0</xdr:rowOff>
    </xdr:from>
    <xdr:to>
      <xdr:col>11</xdr:col>
      <xdr:colOff>9525</xdr:colOff>
      <xdr:row>22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3867150"/>
          <a:ext cx="190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2" sqref="A2:C2"/>
    </sheetView>
  </sheetViews>
  <sheetFormatPr defaultColWidth="11.421875" defaultRowHeight="12.75"/>
  <cols>
    <col min="1" max="1" width="12.8515625" style="0" customWidth="1"/>
    <col min="4" max="4" width="12.421875" style="0" bestFit="1" customWidth="1"/>
  </cols>
  <sheetData>
    <row r="1" spans="1:11" ht="18" customHeight="1" thickBot="1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23.25" customHeight="1" thickBot="1">
      <c r="A2" s="19" t="s">
        <v>27</v>
      </c>
      <c r="B2" s="20"/>
      <c r="C2" s="21"/>
      <c r="D2" s="22" t="s">
        <v>25</v>
      </c>
      <c r="E2" s="22"/>
      <c r="F2" s="22"/>
      <c r="G2" s="28"/>
      <c r="H2" s="28"/>
      <c r="I2" s="28"/>
      <c r="J2" s="28"/>
      <c r="K2" s="37"/>
    </row>
    <row r="3" spans="1:11" ht="38.25" customHeight="1" thickBot="1">
      <c r="A3" s="9" t="s">
        <v>28</v>
      </c>
      <c r="B3" s="8" t="s">
        <v>6</v>
      </c>
      <c r="C3" s="7" t="s">
        <v>6</v>
      </c>
      <c r="D3" s="1" t="s">
        <v>6</v>
      </c>
      <c r="E3" s="1" t="s">
        <v>6</v>
      </c>
      <c r="F3" s="1" t="s">
        <v>6</v>
      </c>
      <c r="G3" s="1" t="s">
        <v>6</v>
      </c>
      <c r="H3" s="1" t="s">
        <v>6</v>
      </c>
      <c r="I3" s="1" t="s">
        <v>6</v>
      </c>
      <c r="J3" s="1" t="s">
        <v>6</v>
      </c>
      <c r="K3" s="38"/>
    </row>
    <row r="4" spans="1:11" ht="15" customHeight="1" thickBot="1">
      <c r="A4" s="11" t="s">
        <v>0</v>
      </c>
      <c r="B4" s="10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38"/>
    </row>
    <row r="5" spans="1:11" ht="15" customHeight="1" thickBot="1">
      <c r="A5" s="11" t="s">
        <v>1</v>
      </c>
      <c r="B5" s="10" t="s">
        <v>6</v>
      </c>
      <c r="C5" s="2" t="s">
        <v>6</v>
      </c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  <c r="K5" s="38"/>
    </row>
    <row r="6" spans="1:11" ht="15" customHeight="1" thickBot="1">
      <c r="A6" s="11" t="s">
        <v>2</v>
      </c>
      <c r="B6" s="10" t="s">
        <v>6</v>
      </c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38"/>
    </row>
    <row r="7" spans="1:11" ht="15" customHeight="1" thickBot="1">
      <c r="A7" s="11" t="s">
        <v>3</v>
      </c>
      <c r="B7" s="10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38"/>
    </row>
    <row r="8" spans="1:11" ht="15" customHeight="1" thickBot="1">
      <c r="A8" s="11" t="s">
        <v>4</v>
      </c>
      <c r="B8" s="10" t="s">
        <v>6</v>
      </c>
      <c r="C8" s="2" t="s">
        <v>6</v>
      </c>
      <c r="D8" s="2" t="s">
        <v>6</v>
      </c>
      <c r="E8" s="2" t="s">
        <v>6</v>
      </c>
      <c r="F8" s="2" t="s">
        <v>6</v>
      </c>
      <c r="G8" s="2" t="s">
        <v>6</v>
      </c>
      <c r="H8" s="2" t="s">
        <v>6</v>
      </c>
      <c r="I8" s="2" t="s">
        <v>6</v>
      </c>
      <c r="J8" s="2" t="s">
        <v>6</v>
      </c>
      <c r="K8" s="38"/>
    </row>
    <row r="9" spans="1:11" ht="15" customHeight="1" thickBot="1">
      <c r="A9" s="39"/>
      <c r="B9" s="28"/>
      <c r="C9" s="28"/>
      <c r="D9" s="28"/>
      <c r="E9" s="28"/>
      <c r="F9" s="28"/>
      <c r="G9" s="28"/>
      <c r="H9" s="28"/>
      <c r="I9" s="28"/>
      <c r="J9" s="28"/>
      <c r="K9" s="37"/>
    </row>
    <row r="10" spans="1:11" ht="30" customHeight="1" thickBot="1">
      <c r="A10" s="23" t="s">
        <v>5</v>
      </c>
      <c r="B10" s="24"/>
      <c r="C10" s="25"/>
      <c r="D10" s="28"/>
      <c r="E10" s="28"/>
      <c r="F10" s="28"/>
      <c r="G10" s="28"/>
      <c r="H10" s="28"/>
      <c r="I10" s="28"/>
      <c r="J10" s="28"/>
      <c r="K10" s="37"/>
    </row>
    <row r="11" spans="1:11" ht="15" customHeight="1">
      <c r="A11" s="39"/>
      <c r="B11" s="28"/>
      <c r="C11" s="28"/>
      <c r="D11" s="28"/>
      <c r="E11" s="28"/>
      <c r="F11" s="28"/>
      <c r="G11" s="28"/>
      <c r="H11" s="28"/>
      <c r="I11" s="28"/>
      <c r="J11" s="28"/>
      <c r="K11" s="37"/>
    </row>
    <row r="12" spans="1:11" ht="15" customHeight="1">
      <c r="A12" s="26" t="s">
        <v>9</v>
      </c>
      <c r="B12" s="27"/>
      <c r="C12" s="13">
        <f>SQRT((SUM($B$5:$J$5)*SUM($B$5:$J$5))+(SUM($B$7:$J$7)*SUM($B$7:$J$7)))</f>
        <v>0</v>
      </c>
      <c r="D12" s="43" t="s">
        <v>6</v>
      </c>
      <c r="E12" s="27" t="s">
        <v>11</v>
      </c>
      <c r="F12" s="27"/>
      <c r="G12" s="13">
        <f>SUM($B$5:$J$5)</f>
        <v>0</v>
      </c>
      <c r="H12" s="27" t="s">
        <v>13</v>
      </c>
      <c r="I12" s="27"/>
      <c r="J12" s="13">
        <f>SUM($B$7:$J$7)</f>
        <v>0</v>
      </c>
      <c r="K12" s="45"/>
    </row>
    <row r="13" spans="1:11" ht="15" customHeight="1">
      <c r="A13" s="26" t="s">
        <v>10</v>
      </c>
      <c r="B13" s="27"/>
      <c r="C13" s="13">
        <f>SQRT((SUM($B$6:$J$6)*SUM($B$6:$J$6))+(SUM($B$8:$J$8)*SUM($B$8:$J$8)))</f>
        <v>0</v>
      </c>
      <c r="D13" s="43"/>
      <c r="E13" s="27" t="s">
        <v>12</v>
      </c>
      <c r="F13" s="27"/>
      <c r="G13" s="13">
        <f>SUM($B$6:$J$6)</f>
        <v>0</v>
      </c>
      <c r="H13" s="27" t="s">
        <v>14</v>
      </c>
      <c r="I13" s="27"/>
      <c r="J13" s="13">
        <f>SUM($B$8:$J$8)</f>
        <v>0</v>
      </c>
      <c r="K13" s="45"/>
    </row>
    <row r="14" spans="1:11" ht="15" customHeight="1">
      <c r="A14" s="26" t="s">
        <v>8</v>
      </c>
      <c r="B14" s="27"/>
      <c r="C14" s="13" t="str">
        <f>IF(ISERROR($G$12/$C$12)," ",$G$12/$C$12)</f>
        <v> </v>
      </c>
      <c r="D14" s="43"/>
      <c r="E14" s="27" t="s">
        <v>15</v>
      </c>
      <c r="F14" s="27"/>
      <c r="G14" s="13">
        <f>IF(ISERROR(TAN(ACOS($C$14))),"",TAN(ACOS($C$14)))</f>
      </c>
      <c r="H14" s="44"/>
      <c r="I14" s="28"/>
      <c r="J14" s="28"/>
      <c r="K14" s="37"/>
    </row>
    <row r="15" spans="1:11" ht="15" customHeight="1">
      <c r="A15" s="26" t="s">
        <v>7</v>
      </c>
      <c r="B15" s="27"/>
      <c r="C15" s="13">
        <f>IF(ISERROR($G$13/$C$13),"",$G$13/$C$13)</f>
      </c>
      <c r="D15" s="43"/>
      <c r="E15" s="27" t="s">
        <v>16</v>
      </c>
      <c r="F15" s="27"/>
      <c r="G15" s="13">
        <f>IF(ISERROR(TAN(ACOS($C$15))),"",TAN(ACOS($C$15)))</f>
      </c>
      <c r="H15" s="44"/>
      <c r="I15" s="28"/>
      <c r="J15" s="28"/>
      <c r="K15" s="37"/>
    </row>
    <row r="16" spans="1:11" ht="1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6"/>
    </row>
    <row r="17" spans="1:11" ht="15" customHeight="1" thickBo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6"/>
    </row>
    <row r="18" spans="1:11" ht="15" customHeight="1" thickBot="1">
      <c r="A18" s="30" t="s">
        <v>22</v>
      </c>
      <c r="B18" s="31"/>
      <c r="C18" s="32"/>
      <c r="D18" s="12">
        <v>0.95</v>
      </c>
      <c r="E18" s="33" t="s">
        <v>23</v>
      </c>
      <c r="F18" s="33"/>
      <c r="G18" s="28"/>
      <c r="H18" s="28"/>
      <c r="I18" s="28"/>
      <c r="J18" s="28"/>
      <c r="K18" s="37"/>
    </row>
    <row r="19" spans="1:11" ht="15" customHeight="1">
      <c r="A19" s="46" t="s">
        <v>17</v>
      </c>
      <c r="B19" s="47"/>
      <c r="C19" s="47"/>
      <c r="D19" s="14">
        <f>IF(ISERROR(($G$12*($G$15-0.2))/(2*3.14*50*230*230)),"",($G$12*($G$15-0.2)/(2*3.14*50*230*230)))</f>
      </c>
      <c r="E19" s="5" t="s">
        <v>18</v>
      </c>
      <c r="F19" s="6"/>
      <c r="G19" s="28"/>
      <c r="H19" s="28"/>
      <c r="I19" s="28"/>
      <c r="J19" s="28"/>
      <c r="K19" s="37"/>
    </row>
    <row r="20" spans="1:11" ht="15" customHeight="1">
      <c r="A20" s="26" t="s">
        <v>19</v>
      </c>
      <c r="B20" s="27"/>
      <c r="C20" s="27"/>
      <c r="D20" s="3">
        <f>(SQRT($C$12*$C$12-$G$12*$G$12))-(SQRT(($G$12/$D$18)*($G$12/$D$18)-$G$12*$G$12))</f>
        <v>0</v>
      </c>
      <c r="E20" s="4" t="s">
        <v>21</v>
      </c>
      <c r="F20" s="15">
        <f>$D$18</f>
        <v>0.95</v>
      </c>
      <c r="G20" s="28"/>
      <c r="H20" s="28"/>
      <c r="I20" s="28"/>
      <c r="J20" s="48"/>
      <c r="K20" s="48"/>
    </row>
    <row r="21" spans="1:11" ht="15" customHeight="1">
      <c r="A21" s="26" t="s">
        <v>20</v>
      </c>
      <c r="B21" s="27"/>
      <c r="C21" s="27"/>
      <c r="D21" s="3">
        <f>(SQRT($C$13*$C$13-$G$13*$G$13))-(SQRT(($G$13/$D$18)*($G$13/$D$18)-$G$13*$G$13))</f>
        <v>0</v>
      </c>
      <c r="E21" s="4" t="s">
        <v>21</v>
      </c>
      <c r="F21" s="15">
        <f>$D$18</f>
        <v>0.95</v>
      </c>
      <c r="G21" s="28"/>
      <c r="H21" s="28"/>
      <c r="I21" s="28"/>
      <c r="J21" s="48"/>
      <c r="K21" s="48"/>
    </row>
    <row r="22" spans="1:11" ht="15" customHeight="1">
      <c r="A22" s="29"/>
      <c r="B22" s="29"/>
      <c r="C22" s="29"/>
      <c r="D22" s="29"/>
      <c r="E22" s="29"/>
      <c r="F22" s="29"/>
      <c r="G22" s="28"/>
      <c r="H22" s="28"/>
      <c r="I22" s="28"/>
      <c r="J22" s="48"/>
      <c r="K22" s="48"/>
    </row>
    <row r="23" spans="1:11" ht="15" customHeight="1" thickBot="1">
      <c r="A23" s="40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2"/>
    </row>
    <row r="24" ht="15" customHeight="1"/>
    <row r="25" ht="15" customHeight="1"/>
    <row r="26" ht="15" customHeight="1"/>
    <row r="27" ht="15" customHeight="1"/>
    <row r="28" ht="15" customHeight="1"/>
  </sheetData>
  <sheetProtection password="BDC4" sheet="1" objects="1" scenarios="1" selectLockedCells="1"/>
  <mergeCells count="33">
    <mergeCell ref="A23:K23"/>
    <mergeCell ref="A11:K11"/>
    <mergeCell ref="D12:D15"/>
    <mergeCell ref="H14:K15"/>
    <mergeCell ref="K12:K13"/>
    <mergeCell ref="A20:C20"/>
    <mergeCell ref="A21:C21"/>
    <mergeCell ref="E14:F14"/>
    <mergeCell ref="E15:F15"/>
    <mergeCell ref="A19:C19"/>
    <mergeCell ref="K3:K8"/>
    <mergeCell ref="G2:K2"/>
    <mergeCell ref="A9:K9"/>
    <mergeCell ref="D10:K10"/>
    <mergeCell ref="A22:F22"/>
    <mergeCell ref="A18:C18"/>
    <mergeCell ref="E18:F18"/>
    <mergeCell ref="A16:K17"/>
    <mergeCell ref="G18:K19"/>
    <mergeCell ref="E12:F12"/>
    <mergeCell ref="E13:F13"/>
    <mergeCell ref="H12:I12"/>
    <mergeCell ref="H13:I13"/>
    <mergeCell ref="J20:K22"/>
    <mergeCell ref="A1:K1"/>
    <mergeCell ref="A2:C2"/>
    <mergeCell ref="D2:F2"/>
    <mergeCell ref="A10:C10"/>
    <mergeCell ref="A12:B12"/>
    <mergeCell ref="A13:B13"/>
    <mergeCell ref="A14:B14"/>
    <mergeCell ref="A15:B15"/>
    <mergeCell ref="G20:I22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eff-jot.de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fpape</dc:creator>
  <cp:keywords/>
  <dc:description/>
  <cp:lastModifiedBy>ich</cp:lastModifiedBy>
  <cp:lastPrinted>2007-08-19T15:56:27Z</cp:lastPrinted>
  <dcterms:created xsi:type="dcterms:W3CDTF">2004-08-09T11:16:19Z</dcterms:created>
  <dcterms:modified xsi:type="dcterms:W3CDTF">2007-08-19T15:56:44Z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